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P:\Files\Excel\REPORTS\"/>
    </mc:Choice>
  </mc:AlternateContent>
  <bookViews>
    <workbookView xWindow="0" yWindow="0" windowWidth="26715" windowHeight="11745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31" i="2" s="1"/>
  <c r="C11" i="1"/>
  <c r="C30" i="2" s="1"/>
  <c r="C10" i="1"/>
  <c r="C29" i="2" s="1"/>
  <c r="C9" i="1"/>
  <c r="C28" i="2" s="1"/>
  <c r="C8" i="1"/>
  <c r="C27" i="2" s="1"/>
  <c r="C7" i="1"/>
  <c r="C26" i="2" s="1"/>
  <c r="C6" i="1"/>
  <c r="C25" i="2" s="1"/>
  <c r="C5" i="1"/>
  <c r="C24" i="2" s="1"/>
  <c r="C13" i="1" s="1"/>
  <c r="C1" i="2" s="1"/>
  <c r="C3" i="2" s="1"/>
  <c r="B17" i="2" s="1"/>
  <c r="C9" i="2" l="1"/>
  <c r="B10" i="2" s="1"/>
  <c r="C11" i="2"/>
  <c r="B12" i="2" s="1"/>
  <c r="C8" i="2"/>
  <c r="C10" i="2"/>
  <c r="B11" i="2" s="1"/>
  <c r="B18" i="2" l="1"/>
  <c r="B19" i="2" s="1"/>
  <c r="B9" i="2"/>
</calcChain>
</file>

<file path=xl/sharedStrings.xml><?xml version="1.0" encoding="utf-8"?>
<sst xmlns="http://schemas.openxmlformats.org/spreadsheetml/2006/main" count="52" uniqueCount="41">
  <si>
    <t>Meter Size</t>
  </si>
  <si>
    <t>AWWA (capacity)</t>
  </si>
  <si>
    <t>Factor based on 5/8</t>
  </si>
  <si>
    <t>Budget</t>
  </si>
  <si>
    <t>Half Tap</t>
  </si>
  <si>
    <t>5/8 inch</t>
  </si>
  <si>
    <t>3/4 inch</t>
  </si>
  <si>
    <t>1 inch</t>
  </si>
  <si>
    <t>1-1/2 inch</t>
  </si>
  <si>
    <t>2 inch</t>
  </si>
  <si>
    <t>3 inch</t>
  </si>
  <si>
    <t>4 inch</t>
  </si>
  <si>
    <t>6 inch</t>
  </si>
  <si>
    <t>Master Meter</t>
  </si>
  <si>
    <t>Tap Equivalents (T.E.)</t>
  </si>
  <si>
    <t>Base Rate</t>
  </si>
  <si>
    <t>Per T.E.</t>
  </si>
  <si>
    <t>Tier 1</t>
  </si>
  <si>
    <t>Tier 2</t>
  </si>
  <si>
    <t>Tier 3</t>
  </si>
  <si>
    <t>Tier 4</t>
  </si>
  <si>
    <t>Tier 5</t>
  </si>
  <si>
    <t>Cost per 1000 gallons</t>
  </si>
  <si>
    <t>Input Water Use</t>
  </si>
  <si>
    <t>gallons</t>
  </si>
  <si>
    <t>Monthly Bill Calculations</t>
  </si>
  <si>
    <t>Water Rate</t>
  </si>
  <si>
    <t>Total Monthly Bill</t>
  </si>
  <si>
    <t>per T.E.**</t>
  </si>
  <si>
    <t>Select Meter Size</t>
  </si>
  <si>
    <t>Tiered Water Rates</t>
  </si>
  <si>
    <t>Low Range (gallons)</t>
  </si>
  <si>
    <t>High Range (gallons)</t>
  </si>
  <si>
    <t>Purchased Additional Water</t>
  </si>
  <si>
    <t>C-BT Units</t>
  </si>
  <si>
    <t>Total T.E.</t>
  </si>
  <si>
    <t>T.E.</t>
  </si>
  <si>
    <t>Quantity</t>
  </si>
  <si>
    <t>Grand Total</t>
  </si>
  <si>
    <t xml:space="preserve"> Meter Base Rate</t>
  </si>
  <si>
    <t>** Budget and Quarter Taps pay the Base Rate of $27.12.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</si>
</sst>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39" fontId="0" fillId="0" borderId="1" xfId="0" applyNumberFormat="1" applyBorder="1" applyAlignment="1">
      <alignment horizontal="center"/>
    </xf>
    <xf numFmtId="39" fontId="0" fillId="0" borderId="2" xfId="0" applyNumberFormat="1" applyBorder="1" applyAlignment="1">
      <alignment horizontal="center" wrapText="1"/>
    </xf>
    <xf numFmtId="39" fontId="0" fillId="0" borderId="3" xfId="0" applyNumberFormat="1" applyBorder="1" applyAlignment="1">
      <alignment horizontal="center"/>
    </xf>
    <xf numFmtId="39" fontId="0" fillId="0" borderId="0" xfId="0" applyNumberFormat="1" applyAlignment="1">
      <alignment horizontal="center" wrapText="1"/>
    </xf>
    <xf numFmtId="39" fontId="0" fillId="0" borderId="0" xfId="0" applyNumberFormat="1" applyAlignment="1">
      <alignment horizontal="center"/>
    </xf>
    <xf numFmtId="49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44" fontId="0" fillId="0" borderId="0" xfId="1" applyFont="1" applyProtection="1">
      <protection hidden="1"/>
    </xf>
    <xf numFmtId="44" fontId="0" fillId="0" borderId="0" xfId="0" applyNumberFormat="1" applyProtection="1">
      <protection hidden="1"/>
    </xf>
    <xf numFmtId="44" fontId="0" fillId="0" borderId="4" xfId="0" applyNumberFormat="1" applyBorder="1" applyProtection="1">
      <protection hidden="1"/>
    </xf>
    <xf numFmtId="44" fontId="2" fillId="0" borderId="0" xfId="0" applyNumberFormat="1" applyFont="1" applyProtection="1">
      <protection hidden="1"/>
    </xf>
    <xf numFmtId="39" fontId="0" fillId="0" borderId="2" xfId="0" applyNumberFormat="1" applyBorder="1" applyAlignment="1" applyProtection="1">
      <alignment horizontal="center" wrapText="1"/>
      <protection hidden="1"/>
    </xf>
    <xf numFmtId="39" fontId="0" fillId="0" borderId="0" xfId="0" applyNumberFormat="1" applyAlignment="1" applyProtection="1">
      <alignment horizontal="center" wrapText="1"/>
      <protection hidden="1"/>
    </xf>
    <xf numFmtId="39" fontId="0" fillId="0" borderId="0" xfId="0" applyNumberFormat="1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indent="3"/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0" fillId="2" borderId="0" xfId="0" applyFill="1" applyAlignment="1">
      <alignment horizontal="center"/>
    </xf>
    <xf numFmtId="0" fontId="4" fillId="0" borderId="0" xfId="0" applyFont="1"/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0" fillId="0" borderId="4" xfId="0" applyBorder="1"/>
    <xf numFmtId="2" fontId="4" fillId="0" borderId="5" xfId="0" applyNumberFormat="1" applyFont="1" applyBorder="1" applyProtection="1">
      <protection hidden="1"/>
    </xf>
    <xf numFmtId="2" fontId="0" fillId="0" borderId="6" xfId="0" applyNumberFormat="1" applyBorder="1" applyProtection="1">
      <protection hidden="1"/>
    </xf>
    <xf numFmtId="2" fontId="0" fillId="0" borderId="7" xfId="0" applyNumberFormat="1" applyBorder="1" applyProtection="1">
      <protection hidden="1"/>
    </xf>
    <xf numFmtId="2" fontId="0" fillId="0" borderId="8" xfId="0" applyNumberFormat="1" applyBorder="1" applyProtection="1">
      <protection hidden="1"/>
    </xf>
    <xf numFmtId="2" fontId="0" fillId="0" borderId="11" xfId="0" applyNumberFormat="1" applyBorder="1" applyProtection="1">
      <protection hidden="1"/>
    </xf>
    <xf numFmtId="1" fontId="0" fillId="0" borderId="9" xfId="0" applyNumberFormat="1" applyBorder="1" applyProtection="1">
      <protection hidden="1"/>
    </xf>
    <xf numFmtId="1" fontId="0" fillId="0" borderId="12" xfId="0" applyNumberFormat="1" applyBorder="1" applyProtection="1">
      <protection hidden="1"/>
    </xf>
    <xf numFmtId="44" fontId="0" fillId="0" borderId="10" xfId="1" applyFont="1" applyBorder="1" applyProtection="1">
      <protection hidden="1"/>
    </xf>
    <xf numFmtId="44" fontId="0" fillId="0" borderId="13" xfId="1" applyFont="1" applyBorder="1" applyProtection="1">
      <protection hidden="1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9"/>
  <sheetViews>
    <sheetView tabSelected="1" zoomScaleNormal="100" workbookViewId="0">
      <selection activeCell="A22" sqref="A22"/>
    </sheetView>
  </sheetViews>
  <sheetFormatPr defaultRowHeight="15" x14ac:dyDescent="0.25"/>
  <cols>
    <col min="1" max="1" width="51.42578125" bestFit="1" customWidth="1"/>
    <col min="2" max="2" width="21" customWidth="1"/>
    <col min="3" max="3" width="19.28515625" bestFit="1" customWidth="1"/>
    <col min="4" max="4" width="22.42578125" customWidth="1"/>
    <col min="5" max="5" width="9.140625" hidden="1" customWidth="1"/>
    <col min="6" max="6" width="0" hidden="1" customWidth="1"/>
    <col min="8" max="8" width="11.5703125" bestFit="1" customWidth="1"/>
  </cols>
  <sheetData>
    <row r="1" spans="1:10" x14ac:dyDescent="0.25">
      <c r="A1" s="22" t="s">
        <v>29</v>
      </c>
      <c r="B1" s="26" t="s">
        <v>5</v>
      </c>
      <c r="C1" s="9">
        <f>VLOOKUP($B$1,Sheet1!$A$3:$C$13,3,)</f>
        <v>1</v>
      </c>
      <c r="D1" s="9" t="s">
        <v>14</v>
      </c>
      <c r="E1" s="9"/>
      <c r="F1" s="9"/>
      <c r="G1" s="9"/>
      <c r="H1" s="9"/>
      <c r="I1" s="9"/>
      <c r="J1" s="9"/>
    </row>
    <row r="2" spans="1:10" x14ac:dyDescent="0.25">
      <c r="A2" s="22" t="s">
        <v>33</v>
      </c>
      <c r="B2" s="26">
        <v>0</v>
      </c>
      <c r="C2" s="9" t="s">
        <v>34</v>
      </c>
      <c r="D2" s="9"/>
      <c r="E2" s="9"/>
      <c r="F2" s="9"/>
      <c r="G2" s="9"/>
      <c r="H2" s="9"/>
      <c r="I2" s="9"/>
      <c r="J2" s="9"/>
    </row>
    <row r="3" spans="1:10" x14ac:dyDescent="0.25">
      <c r="A3" s="9"/>
      <c r="B3" s="10" t="s">
        <v>35</v>
      </c>
      <c r="C3" s="9">
        <f>B2+C1</f>
        <v>1</v>
      </c>
      <c r="D3" s="9" t="s">
        <v>36</v>
      </c>
      <c r="E3" s="9"/>
      <c r="F3" s="9"/>
      <c r="G3" s="9"/>
      <c r="H3" s="9"/>
      <c r="I3" s="9"/>
      <c r="J3" s="9"/>
    </row>
    <row r="4" spans="1:10" x14ac:dyDescent="0.25">
      <c r="A4" s="9"/>
      <c r="B4" s="10"/>
      <c r="C4" s="9"/>
      <c r="D4" s="9"/>
      <c r="E4" s="9"/>
      <c r="F4" s="9"/>
      <c r="G4" s="9"/>
      <c r="H4" s="9"/>
      <c r="I4" s="9"/>
      <c r="J4" s="9"/>
    </row>
    <row r="5" spans="1:10" x14ac:dyDescent="0.25">
      <c r="A5" s="9" t="s">
        <v>15</v>
      </c>
      <c r="B5" s="10">
        <v>27.12</v>
      </c>
      <c r="C5" s="9" t="s">
        <v>16</v>
      </c>
      <c r="D5" s="9"/>
      <c r="E5" s="9"/>
      <c r="F5" s="9"/>
      <c r="G5" s="9"/>
      <c r="H5" s="9"/>
      <c r="I5" s="9"/>
      <c r="J5" s="9"/>
    </row>
    <row r="6" spans="1:10" ht="15.75" thickBot="1" x14ac:dyDescent="0.3">
      <c r="A6" s="9"/>
      <c r="B6" s="10"/>
      <c r="C6" s="9"/>
      <c r="D6" s="9"/>
      <c r="E6" s="9"/>
      <c r="F6" s="9"/>
      <c r="G6" s="9"/>
      <c r="H6" s="9"/>
      <c r="I6" s="9"/>
      <c r="J6" s="9"/>
    </row>
    <row r="7" spans="1:10" x14ac:dyDescent="0.25">
      <c r="A7" s="29" t="s">
        <v>30</v>
      </c>
      <c r="B7" s="30" t="s">
        <v>31</v>
      </c>
      <c r="C7" s="30" t="s">
        <v>32</v>
      </c>
      <c r="D7" s="31" t="s">
        <v>22</v>
      </c>
      <c r="E7" s="9"/>
      <c r="F7" s="9"/>
      <c r="G7" s="9"/>
      <c r="H7" s="9"/>
      <c r="I7" s="9"/>
      <c r="J7" s="9"/>
    </row>
    <row r="8" spans="1:10" x14ac:dyDescent="0.25">
      <c r="A8" s="32" t="s">
        <v>17</v>
      </c>
      <c r="B8" s="34">
        <v>0</v>
      </c>
      <c r="C8" s="34">
        <f>ROUNDUP(C3*5000-1000*C3,-3)</f>
        <v>4000</v>
      </c>
      <c r="D8" s="36">
        <v>3</v>
      </c>
      <c r="E8" s="9"/>
      <c r="F8" s="9"/>
      <c r="G8" s="9"/>
      <c r="H8" s="11"/>
      <c r="I8" s="9"/>
      <c r="J8" s="9"/>
    </row>
    <row r="9" spans="1:10" x14ac:dyDescent="0.25">
      <c r="A9" s="32" t="s">
        <v>18</v>
      </c>
      <c r="B9" s="34">
        <f>C8+1000</f>
        <v>5000</v>
      </c>
      <c r="C9" s="34">
        <f>ROUNDUP(C3*20000-1000*C3,-3)</f>
        <v>19000</v>
      </c>
      <c r="D9" s="36">
        <v>3.7</v>
      </c>
      <c r="E9" s="9"/>
      <c r="F9" s="9"/>
      <c r="G9" s="9"/>
      <c r="H9" s="11"/>
      <c r="I9" s="9"/>
      <c r="J9" s="9"/>
    </row>
    <row r="10" spans="1:10" x14ac:dyDescent="0.25">
      <c r="A10" s="32" t="s">
        <v>19</v>
      </c>
      <c r="B10" s="34">
        <f>C9+1000</f>
        <v>20000</v>
      </c>
      <c r="C10" s="34">
        <f>ROUNDUP(C3*60000-1000*C3,-3)</f>
        <v>59000</v>
      </c>
      <c r="D10" s="36">
        <v>4.5</v>
      </c>
      <c r="E10" s="9"/>
      <c r="F10" s="9"/>
      <c r="G10" s="9"/>
      <c r="H10" s="11"/>
      <c r="I10" s="9"/>
      <c r="J10" s="9"/>
    </row>
    <row r="11" spans="1:10" x14ac:dyDescent="0.25">
      <c r="A11" s="32" t="s">
        <v>20</v>
      </c>
      <c r="B11" s="34">
        <f>C10+1000</f>
        <v>60000</v>
      </c>
      <c r="C11" s="34">
        <f>ROUNDUP(C3*150000-1000*C3,-3)</f>
        <v>149000</v>
      </c>
      <c r="D11" s="36">
        <v>5.3</v>
      </c>
      <c r="E11" s="9"/>
      <c r="F11" s="9"/>
      <c r="G11" s="9"/>
      <c r="H11" s="11"/>
      <c r="I11" s="9"/>
      <c r="J11" s="9"/>
    </row>
    <row r="12" spans="1:10" ht="15.75" thickBot="1" x14ac:dyDescent="0.3">
      <c r="A12" s="33" t="s">
        <v>21</v>
      </c>
      <c r="B12" s="35">
        <f>C11+1000</f>
        <v>150000</v>
      </c>
      <c r="C12" s="35"/>
      <c r="D12" s="37">
        <v>5.3</v>
      </c>
      <c r="E12" s="9"/>
      <c r="F12" s="9"/>
      <c r="G12" s="9"/>
      <c r="H12" s="11"/>
      <c r="I12" s="9"/>
      <c r="J12" s="9"/>
    </row>
    <row r="13" spans="1:1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x14ac:dyDescent="0.25">
      <c r="A14" s="22" t="s">
        <v>23</v>
      </c>
      <c r="B14" s="27">
        <v>15000</v>
      </c>
      <c r="C14" s="9" t="s">
        <v>24</v>
      </c>
      <c r="D14" s="9"/>
      <c r="E14" s="9"/>
      <c r="F14" s="9"/>
      <c r="G14" s="9"/>
      <c r="H14" s="9"/>
      <c r="I14" s="9"/>
      <c r="J14" s="9"/>
    </row>
    <row r="15" spans="1:10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x14ac:dyDescent="0.25">
      <c r="A16" s="21" t="s">
        <v>25</v>
      </c>
      <c r="B16" s="9"/>
      <c r="C16" s="9"/>
      <c r="D16" s="9"/>
      <c r="E16" s="9"/>
      <c r="F16" s="9"/>
      <c r="G16" s="9"/>
      <c r="H16" s="9"/>
      <c r="I16" s="9"/>
      <c r="J16" s="9"/>
    </row>
    <row r="17" spans="1:10" x14ac:dyDescent="0.25">
      <c r="A17" s="20" t="s">
        <v>39</v>
      </c>
      <c r="B17" s="11">
        <f>IF(C3&lt;1,1,C3)*B5*E19</f>
        <v>27.12</v>
      </c>
      <c r="C17" s="9" t="s">
        <v>28</v>
      </c>
      <c r="D17" s="9"/>
      <c r="E17" s="9">
        <v>0.4</v>
      </c>
      <c r="F17" s="9"/>
      <c r="G17" s="9"/>
      <c r="H17" s="9"/>
      <c r="I17" s="9"/>
      <c r="J17" s="9"/>
    </row>
    <row r="18" spans="1:10" ht="15.75" thickBot="1" x14ac:dyDescent="0.3">
      <c r="A18" s="20" t="s">
        <v>26</v>
      </c>
      <c r="B18" s="12">
        <f>IF(B14&lt;=C8,B14/1000*D8,IF(AND(B14&gt;C8,B14&lt;=C9),C8/1000*D8+(B14-C8)/1000*D9,IF(AND(B14&gt;C9,B14&lt;=C10),C8/1000*D8+(C9-C8)/1000*D9+(B14-C9)/1000*D10,IF(AND(B14&gt;C10,B14&lt;=C11),C8/1000*D8+(C9-C8)/1000*D9+(C10-C9)/1000*D10+(B14-C10)/1000*D11,IF(B14&gt;=B12,C8/1000*D8+(C9-C8)/1000*D9+(C10-C9)/1000*D10+(C11-C10)/1000*D11+(B14-C11)/1000*D12,"Error")))))</f>
        <v>52.7</v>
      </c>
      <c r="C18" s="9"/>
      <c r="D18" s="9"/>
      <c r="E18" s="9">
        <v>0.8</v>
      </c>
      <c r="F18" s="9"/>
      <c r="G18" s="9"/>
      <c r="H18" s="9"/>
      <c r="I18" s="9"/>
      <c r="J18" s="9"/>
    </row>
    <row r="19" spans="1:10" ht="15.75" thickTop="1" x14ac:dyDescent="0.25">
      <c r="A19" s="21" t="s">
        <v>27</v>
      </c>
      <c r="B19" s="13">
        <f>B17+B18</f>
        <v>79.820000000000007</v>
      </c>
      <c r="C19" s="9"/>
      <c r="D19" s="9"/>
      <c r="E19" s="9">
        <v>1</v>
      </c>
      <c r="F19" s="9"/>
      <c r="G19" s="9"/>
      <c r="H19" s="9"/>
      <c r="I19" s="9"/>
      <c r="J19" s="9"/>
    </row>
    <row r="20" spans="1:10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x14ac:dyDescent="0.25">
      <c r="A21" s="9" t="s">
        <v>40</v>
      </c>
      <c r="B21" s="9"/>
      <c r="C21" s="9"/>
      <c r="D21" s="9"/>
      <c r="E21" s="9"/>
      <c r="F21" s="9"/>
      <c r="G21" s="9"/>
      <c r="H21" s="9"/>
      <c r="I21" s="9"/>
      <c r="J21" s="9"/>
    </row>
    <row r="22" spans="1:10" x14ac:dyDescent="0.25">
      <c r="A22" s="19"/>
      <c r="B22" s="19"/>
      <c r="C22" s="19"/>
      <c r="D22" s="19"/>
    </row>
    <row r="23" spans="1:10" hidden="1" x14ac:dyDescent="0.25">
      <c r="A23" s="25" t="s">
        <v>0</v>
      </c>
      <c r="B23" s="25" t="s">
        <v>37</v>
      </c>
      <c r="C23" s="19" t="s">
        <v>14</v>
      </c>
      <c r="D23" s="19"/>
    </row>
    <row r="24" spans="1:10" hidden="1" x14ac:dyDescent="0.25">
      <c r="A24" s="6" t="s">
        <v>5</v>
      </c>
      <c r="B24" s="23"/>
      <c r="C24" s="8">
        <f>VLOOKUP($A24,Sheet1!$A$3:$C$12,3,FALSE)</f>
        <v>1</v>
      </c>
    </row>
    <row r="25" spans="1:10" hidden="1" x14ac:dyDescent="0.25">
      <c r="A25" s="6" t="s">
        <v>6</v>
      </c>
      <c r="B25" s="23"/>
      <c r="C25" s="8">
        <f>VLOOKUP($A25,Sheet1!$A$3:$C$12,3,FALSE)</f>
        <v>1.5</v>
      </c>
    </row>
    <row r="26" spans="1:10" hidden="1" x14ac:dyDescent="0.25">
      <c r="A26" s="6" t="s">
        <v>7</v>
      </c>
      <c r="B26" s="23"/>
      <c r="C26" s="8">
        <f>VLOOKUP($A26,Sheet1!$A$3:$C$12,3,FALSE)</f>
        <v>2.5</v>
      </c>
    </row>
    <row r="27" spans="1:10" hidden="1" x14ac:dyDescent="0.25">
      <c r="A27" s="6" t="s">
        <v>8</v>
      </c>
      <c r="B27" s="23"/>
      <c r="C27" s="8">
        <f>VLOOKUP($A27,Sheet1!$A$3:$C$12,3,FALSE)</f>
        <v>5</v>
      </c>
    </row>
    <row r="28" spans="1:10" hidden="1" x14ac:dyDescent="0.25">
      <c r="A28" s="6" t="s">
        <v>9</v>
      </c>
      <c r="B28" s="23"/>
      <c r="C28" s="8">
        <f>VLOOKUP($A28,Sheet1!$A$3:$C$12,3,FALSE)</f>
        <v>8</v>
      </c>
    </row>
    <row r="29" spans="1:10" hidden="1" x14ac:dyDescent="0.25">
      <c r="A29" s="6" t="s">
        <v>10</v>
      </c>
      <c r="B29" s="23"/>
      <c r="C29" s="8">
        <f>VLOOKUP($A29,Sheet1!$A$3:$C$12,3,FALSE)</f>
        <v>15</v>
      </c>
    </row>
    <row r="30" spans="1:10" hidden="1" x14ac:dyDescent="0.25">
      <c r="A30" s="6" t="s">
        <v>11</v>
      </c>
      <c r="B30" s="23"/>
      <c r="C30" s="8">
        <f>VLOOKUP($A30,Sheet1!$A$3:$C$12,3,FALSE)</f>
        <v>25</v>
      </c>
    </row>
    <row r="31" spans="1:10" ht="15.75" hidden="1" thickBot="1" x14ac:dyDescent="0.3">
      <c r="A31" s="6" t="s">
        <v>12</v>
      </c>
      <c r="B31" s="23"/>
      <c r="C31" s="8">
        <f>VLOOKUP($A31,Sheet1!$A$3:$C$12,3,FALSE)</f>
        <v>50</v>
      </c>
      <c r="D31" s="28"/>
    </row>
    <row r="32" spans="1:10" ht="15.75" hidden="1" thickTop="1" x14ac:dyDescent="0.25">
      <c r="C32" s="24" t="s">
        <v>38</v>
      </c>
      <c r="D32" s="24"/>
    </row>
    <row r="33" spans="4:4" x14ac:dyDescent="0.25">
      <c r="D33" s="38"/>
    </row>
    <row r="34" spans="4:4" x14ac:dyDescent="0.25">
      <c r="D34" s="38"/>
    </row>
    <row r="35" spans="4:4" x14ac:dyDescent="0.25">
      <c r="D35" s="38"/>
    </row>
    <row r="36" spans="4:4" x14ac:dyDescent="0.25">
      <c r="D36" s="38"/>
    </row>
    <row r="37" spans="4:4" x14ac:dyDescent="0.25">
      <c r="D37" s="38"/>
    </row>
    <row r="39" spans="4:4" x14ac:dyDescent="0.25">
      <c r="D39" s="38"/>
    </row>
  </sheetData>
  <sheetProtection algorithmName="SHA-512" hashValue="BMVZgj9bQ74gHhcrw+d+dMdKmGGTjhmimxIDhYYC5Mzeh7NiY37kTqD7WqCPofc8cWlKMFxqy46C0oEuPoXySg==" saltValue="a7CVwPrkO6CLNv4g397wNw==" spinCount="100000" sheet="1" objects="1" scenarios="1"/>
  <protectedRanges>
    <protectedRange sqref="B1:B2" name="Range3"/>
    <protectedRange sqref="B24:B31" name="Range1" securityDescriptor="O:WDG:WDD:(A;;CC;;;S-1-5-21-892810533-959617553-4259806450-501)"/>
    <protectedRange sqref="B14" name="Range2" securityDescriptor="O:WDG:WDD:(A;;CC;;;S-1-5-21-892810533-959617553-4259806450-501)"/>
  </protectedRanges>
  <phoneticPr fontId="3" type="noConversion"/>
  <dataValidations disablePrompts="1" count="1">
    <dataValidation type="list" allowBlank="1" showInputMessage="1" showErrorMessage="1" errorTitle="Not a valid size" error="Not a valid size" sqref="A24:A31">
      <formula1>$C$3:$C$10</formula1>
    </dataValidation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Incorrect Meter Size" error="Incorrect Meter Size">
          <x14:formula1>
            <xm:f>Sheet1!$A$3:$A$13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3"/>
  <sheetViews>
    <sheetView workbookViewId="0">
      <selection activeCell="C29" sqref="C29"/>
    </sheetView>
  </sheetViews>
  <sheetFormatPr defaultRowHeight="15" x14ac:dyDescent="0.25"/>
  <cols>
    <col min="1" max="1" width="14.42578125" customWidth="1"/>
    <col min="2" max="2" width="17.140625" style="9" customWidth="1"/>
  </cols>
  <sheetData>
    <row r="1" spans="1:3" ht="45" x14ac:dyDescent="0.25">
      <c r="A1" s="1" t="s">
        <v>0</v>
      </c>
      <c r="B1" s="14" t="s">
        <v>1</v>
      </c>
      <c r="C1" s="2" t="s">
        <v>2</v>
      </c>
    </row>
    <row r="2" spans="1:3" x14ac:dyDescent="0.25">
      <c r="A2" s="3"/>
      <c r="B2" s="15"/>
      <c r="C2" s="4"/>
    </row>
    <row r="3" spans="1:3" x14ac:dyDescent="0.25">
      <c r="A3" s="3" t="s">
        <v>3</v>
      </c>
      <c r="B3" s="15"/>
      <c r="C3" s="4">
        <v>0.25</v>
      </c>
    </row>
    <row r="4" spans="1:3" x14ac:dyDescent="0.25">
      <c r="A4" s="3" t="s">
        <v>4</v>
      </c>
      <c r="B4" s="16"/>
      <c r="C4" s="5">
        <v>0.5</v>
      </c>
    </row>
    <row r="5" spans="1:3" x14ac:dyDescent="0.25">
      <c r="A5" s="6" t="s">
        <v>5</v>
      </c>
      <c r="B5" s="17">
        <v>20</v>
      </c>
      <c r="C5" s="7">
        <f t="shared" ref="C5:C12" si="0">B5/$B$5</f>
        <v>1</v>
      </c>
    </row>
    <row r="6" spans="1:3" x14ac:dyDescent="0.25">
      <c r="A6" s="6" t="s">
        <v>6</v>
      </c>
      <c r="B6" s="17">
        <v>30</v>
      </c>
      <c r="C6" s="7">
        <f t="shared" si="0"/>
        <v>1.5</v>
      </c>
    </row>
    <row r="7" spans="1:3" x14ac:dyDescent="0.25">
      <c r="A7" s="6" t="s">
        <v>7</v>
      </c>
      <c r="B7" s="17">
        <v>50</v>
      </c>
      <c r="C7" s="7">
        <f t="shared" si="0"/>
        <v>2.5</v>
      </c>
    </row>
    <row r="8" spans="1:3" x14ac:dyDescent="0.25">
      <c r="A8" s="6" t="s">
        <v>8</v>
      </c>
      <c r="B8" s="17">
        <v>100</v>
      </c>
      <c r="C8" s="7">
        <f t="shared" si="0"/>
        <v>5</v>
      </c>
    </row>
    <row r="9" spans="1:3" x14ac:dyDescent="0.25">
      <c r="A9" s="6" t="s">
        <v>9</v>
      </c>
      <c r="B9" s="17">
        <v>160</v>
      </c>
      <c r="C9" s="7">
        <f t="shared" si="0"/>
        <v>8</v>
      </c>
    </row>
    <row r="10" spans="1:3" x14ac:dyDescent="0.25">
      <c r="A10" s="6" t="s">
        <v>10</v>
      </c>
      <c r="B10" s="17">
        <v>300</v>
      </c>
      <c r="C10" s="7">
        <f t="shared" si="0"/>
        <v>15</v>
      </c>
    </row>
    <row r="11" spans="1:3" x14ac:dyDescent="0.25">
      <c r="A11" s="6" t="s">
        <v>11</v>
      </c>
      <c r="B11" s="17">
        <v>500</v>
      </c>
      <c r="C11" s="7">
        <f t="shared" si="0"/>
        <v>25</v>
      </c>
    </row>
    <row r="12" spans="1:3" x14ac:dyDescent="0.25">
      <c r="A12" s="6" t="s">
        <v>12</v>
      </c>
      <c r="B12" s="17">
        <v>1000</v>
      </c>
      <c r="C12" s="7">
        <f t="shared" si="0"/>
        <v>50</v>
      </c>
    </row>
    <row r="13" spans="1:3" x14ac:dyDescent="0.25">
      <c r="A13" s="8" t="s">
        <v>13</v>
      </c>
      <c r="B13" s="18"/>
      <c r="C13" s="8">
        <f>Sheet2!D32</f>
        <v>0</v>
      </c>
    </row>
  </sheetData>
  <sheetProtection algorithmName="SHA-512" hashValue="DeaYGmovx1vvdW+D/op0QKV2Pws8c7w5CkzSMh6ljeHUoWr2GtGakI7UGmIisQ8ySaHDvDG/5LJXLNWBeI1ldw==" saltValue="K/lh5jkBufSbcFkjRqoWWw==" spinCount="100000" sheet="1" objects="1" scenarios="1"/>
  <dataValidations count="2">
    <dataValidation type="list" allowBlank="1" showInputMessage="1" showErrorMessage="1" errorTitle="Not a valid size" error="Not a valid size" sqref="A3:A12">
      <formula1>$C$3:$C$12</formula1>
    </dataValidation>
    <dataValidation type="list" allowBlank="1" showInputMessage="1" showErrorMessage="1" errorTitle="Not a valid size" error="Not a valid size" sqref="B3:C12">
      <formula1>$A$5:$A$12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Cook</dc:creator>
  <cp:lastModifiedBy>Roxanne Garcia</cp:lastModifiedBy>
  <cp:lastPrinted>2023-07-21T06:00:37Z</cp:lastPrinted>
  <dcterms:created xsi:type="dcterms:W3CDTF">2022-07-25T14:09:45Z</dcterms:created>
  <dcterms:modified xsi:type="dcterms:W3CDTF">2024-10-25T16:19:20Z</dcterms:modified>
</cp:coreProperties>
</file>